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1" i="1"/>
  <c r="K9"/>
  <c r="K8"/>
  <c r="K7"/>
  <c r="K10"/>
  <c r="K6"/>
  <c r="H8"/>
  <c r="H7"/>
  <c r="E6"/>
  <c r="E10"/>
  <c r="H9"/>
  <c r="L8"/>
  <c r="L7"/>
  <c r="F10"/>
  <c r="G10"/>
  <c r="H10"/>
  <c r="I10"/>
  <c r="J10"/>
  <c r="L10"/>
  <c r="L11"/>
  <c r="H11"/>
  <c r="D10"/>
  <c r="F6"/>
  <c r="G6"/>
  <c r="H6"/>
  <c r="I6"/>
  <c r="J6"/>
  <c r="D6"/>
  <c r="L6" l="1"/>
</calcChain>
</file>

<file path=xl/sharedStrings.xml><?xml version="1.0" encoding="utf-8"?>
<sst xmlns="http://schemas.openxmlformats.org/spreadsheetml/2006/main" count="20" uniqueCount="18">
  <si>
    <t>Показник</t>
  </si>
  <si>
    <t>використано за січень-жовтень 2025 року</t>
  </si>
  <si>
    <t>виділено коштів</t>
  </si>
  <si>
    <t>середня ціна</t>
  </si>
  <si>
    <t>остання ціна</t>
  </si>
  <si>
    <t>потреба на листопад-грудень 2025 року</t>
  </si>
  <si>
    <t>незабезпеченість</t>
  </si>
  <si>
    <t>оплата електроенергіїї</t>
  </si>
  <si>
    <t>фізичні обсяги</t>
  </si>
  <si>
    <t>сума</t>
  </si>
  <si>
    <t>КЕКВ</t>
  </si>
  <si>
    <t>оплата інших енергоносіїв</t>
  </si>
  <si>
    <t>вивіз сміття</t>
  </si>
  <si>
    <t>реактивна електроенергія</t>
  </si>
  <si>
    <t>укладені договори</t>
  </si>
  <si>
    <t>розподіл електроенергіїї</t>
  </si>
  <si>
    <t>електроенергія</t>
  </si>
  <si>
    <t>Розрахунок потреби в додаткових коштах на сплату комунальних послуг та енергоносіїв по КНП ОМР "Обухівська БЛІЛ" ( ВТОРИНКА)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</si>
</sst>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11"/>
  <sheetViews>
    <sheetView tabSelected="1" view="pageBreakPreview" zoomScale="112" zoomScaleNormal="100" zoomScaleSheetLayoutView="112" workbookViewId="0">
      <selection activeCell="K11" sqref="K11"/>
    </sheetView>
  </sheetViews>
  <sheetFormatPr defaultRowHeight="15"/>
  <cols>
    <col min="1" max="1" width="6.28515625" customWidth="1"/>
    <col min="2" max="2" width="25" customWidth="1"/>
    <col min="3" max="3" width="9.85546875" customWidth="1"/>
    <col min="4" max="5" width="14" customWidth="1"/>
    <col min="6" max="7" width="12.85546875" customWidth="1"/>
    <col min="8" max="8" width="13.42578125" customWidth="1"/>
    <col min="9" max="9" width="13.28515625" customWidth="1"/>
    <col min="10" max="11" width="12.140625" customWidth="1"/>
    <col min="12" max="12" width="13.42578125" customWidth="1"/>
  </cols>
  <sheetData>
    <row r="2" spans="2:12" ht="32.25" customHeight="1">
      <c r="B2" s="15" t="s">
        <v>17</v>
      </c>
      <c r="C2" s="15"/>
      <c r="D2" s="15"/>
      <c r="E2" s="15"/>
      <c r="F2" s="15"/>
      <c r="G2" s="15"/>
      <c r="H2" s="15"/>
      <c r="I2" s="15"/>
      <c r="J2" s="15"/>
      <c r="K2" s="15"/>
      <c r="L2" s="15"/>
    </row>
    <row r="4" spans="2:12" ht="60" customHeight="1">
      <c r="B4" s="13" t="s">
        <v>0</v>
      </c>
      <c r="C4" s="13" t="s">
        <v>10</v>
      </c>
      <c r="D4" s="11" t="s">
        <v>2</v>
      </c>
      <c r="E4" s="11" t="s">
        <v>14</v>
      </c>
      <c r="F4" s="16" t="s">
        <v>1</v>
      </c>
      <c r="G4" s="17"/>
      <c r="H4" s="13" t="s">
        <v>3</v>
      </c>
      <c r="I4" s="13" t="s">
        <v>4</v>
      </c>
      <c r="J4" s="18" t="s">
        <v>5</v>
      </c>
      <c r="K4" s="19"/>
      <c r="L4" s="11" t="s">
        <v>6</v>
      </c>
    </row>
    <row r="5" spans="2:12" ht="30">
      <c r="B5" s="14"/>
      <c r="C5" s="14"/>
      <c r="D5" s="12"/>
      <c r="E5" s="12"/>
      <c r="F5" s="2" t="s">
        <v>8</v>
      </c>
      <c r="G5" s="2" t="s">
        <v>9</v>
      </c>
      <c r="H5" s="14"/>
      <c r="I5" s="14"/>
      <c r="J5" s="2" t="s">
        <v>8</v>
      </c>
      <c r="K5" s="2" t="s">
        <v>9</v>
      </c>
      <c r="L5" s="12"/>
    </row>
    <row r="6" spans="2:12">
      <c r="B6" s="8" t="s">
        <v>7</v>
      </c>
      <c r="C6" s="1">
        <v>2273</v>
      </c>
      <c r="D6" s="9">
        <f>D7+D8+D9</f>
        <v>5322899.9999999991</v>
      </c>
      <c r="E6" s="9">
        <f>E7+E8+E9</f>
        <v>5322899.9999999991</v>
      </c>
      <c r="F6" s="9">
        <f t="shared" ref="F6:L6" si="0">F7+F8+F9</f>
        <v>1357206</v>
      </c>
      <c r="G6" s="9">
        <f t="shared" si="0"/>
        <v>4648312.8599999994</v>
      </c>
      <c r="H6" s="10">
        <f t="shared" si="0"/>
        <v>9.9436860988301508</v>
      </c>
      <c r="I6" s="9">
        <f t="shared" si="0"/>
        <v>11.26</v>
      </c>
      <c r="J6" s="9">
        <f t="shared" si="0"/>
        <v>345737</v>
      </c>
      <c r="K6" s="9">
        <f t="shared" si="0"/>
        <v>1352731.62</v>
      </c>
      <c r="L6" s="9">
        <f t="shared" si="0"/>
        <v>-708529.95000000019</v>
      </c>
    </row>
    <row r="7" spans="2:12">
      <c r="B7" s="3" t="s">
        <v>16</v>
      </c>
      <c r="C7" s="5"/>
      <c r="D7" s="6">
        <v>4064339.01</v>
      </c>
      <c r="E7" s="6">
        <v>4064339.01</v>
      </c>
      <c r="F7" s="5">
        <v>469130</v>
      </c>
      <c r="G7" s="5">
        <v>3485273.26</v>
      </c>
      <c r="H7" s="6">
        <f>G7/F7</f>
        <v>7.4292269946496701</v>
      </c>
      <c r="I7" s="5">
        <v>8.56</v>
      </c>
      <c r="J7" s="5">
        <v>120500</v>
      </c>
      <c r="K7" s="6">
        <f>J7*I7</f>
        <v>1031480.0000000001</v>
      </c>
      <c r="L7" s="6">
        <f>(D7-G7)-(J7*I7)</f>
        <v>-452414.25000000012</v>
      </c>
    </row>
    <row r="8" spans="2:12">
      <c r="B8" s="3" t="s">
        <v>15</v>
      </c>
      <c r="C8" s="5"/>
      <c r="D8" s="6">
        <v>1062625.94</v>
      </c>
      <c r="E8" s="6">
        <v>1062625.94</v>
      </c>
      <c r="F8" s="5">
        <v>469130</v>
      </c>
      <c r="G8" s="5">
        <v>1024721.64</v>
      </c>
      <c r="H8" s="6">
        <f>G8/F8</f>
        <v>2.184302091104811</v>
      </c>
      <c r="I8" s="5">
        <v>2.44</v>
      </c>
      <c r="J8" s="5">
        <v>120500</v>
      </c>
      <c r="K8" s="6">
        <f>J8*I8</f>
        <v>294020</v>
      </c>
      <c r="L8" s="6">
        <f t="shared" ref="L8" si="1">(D8-G8)-(J8*I8)</f>
        <v>-256115.70000000007</v>
      </c>
    </row>
    <row r="9" spans="2:12">
      <c r="B9" s="3" t="s">
        <v>13</v>
      </c>
      <c r="C9" s="5"/>
      <c r="D9" s="6">
        <v>195935.05</v>
      </c>
      <c r="E9" s="6">
        <v>195935.05</v>
      </c>
      <c r="F9" s="5">
        <v>418946</v>
      </c>
      <c r="G9" s="5">
        <v>138317.96</v>
      </c>
      <c r="H9" s="6">
        <f>G9/F9</f>
        <v>0.33015701307567086</v>
      </c>
      <c r="I9" s="5">
        <v>0.26</v>
      </c>
      <c r="J9" s="5">
        <v>104737</v>
      </c>
      <c r="K9" s="6">
        <f>J9*I9</f>
        <v>27231.620000000003</v>
      </c>
      <c r="L9" s="6">
        <v>0</v>
      </c>
    </row>
    <row r="10" spans="2:12">
      <c r="B10" s="8" t="s">
        <v>11</v>
      </c>
      <c r="C10" s="1">
        <v>2275</v>
      </c>
      <c r="D10" s="9">
        <f>D11</f>
        <v>191300</v>
      </c>
      <c r="E10" s="9">
        <f>E11</f>
        <v>191300</v>
      </c>
      <c r="F10" s="9">
        <f t="shared" ref="F10:L10" si="2">F11</f>
        <v>691.1</v>
      </c>
      <c r="G10" s="9">
        <f t="shared" si="2"/>
        <v>188995.14</v>
      </c>
      <c r="H10" s="9">
        <f t="shared" si="2"/>
        <v>273.47003328027785</v>
      </c>
      <c r="I10" s="9">
        <f t="shared" si="2"/>
        <v>318.89</v>
      </c>
      <c r="J10" s="9">
        <f t="shared" si="2"/>
        <v>142.05000000000001</v>
      </c>
      <c r="K10" s="9">
        <f t="shared" si="2"/>
        <v>45298.324500000002</v>
      </c>
      <c r="L10" s="9">
        <f t="shared" si="2"/>
        <v>-42993.464500000016</v>
      </c>
    </row>
    <row r="11" spans="2:12">
      <c r="B11" s="3" t="s">
        <v>12</v>
      </c>
      <c r="C11" s="3"/>
      <c r="D11" s="7">
        <v>191300</v>
      </c>
      <c r="E11" s="7">
        <v>191300</v>
      </c>
      <c r="F11" s="7">
        <v>691.1</v>
      </c>
      <c r="G11" s="4">
        <v>188995.14</v>
      </c>
      <c r="H11" s="6">
        <f>G11/F11</f>
        <v>273.47003328027785</v>
      </c>
      <c r="I11" s="5">
        <v>318.89</v>
      </c>
      <c r="J11" s="5">
        <v>142.05000000000001</v>
      </c>
      <c r="K11" s="6">
        <f>J11*I11</f>
        <v>45298.324500000002</v>
      </c>
      <c r="L11" s="6">
        <f>(D11-G11)-(J11*I11)</f>
        <v>-42993.464500000016</v>
      </c>
    </row>
  </sheetData>
  <mergeCells count="10">
    <mergeCell ref="L4:L5"/>
    <mergeCell ref="C4:C5"/>
    <mergeCell ref="E4:E5"/>
    <mergeCell ref="B2:L2"/>
    <mergeCell ref="F4:G4"/>
    <mergeCell ref="B4:B5"/>
    <mergeCell ref="D4:D5"/>
    <mergeCell ref="H4:H5"/>
    <mergeCell ref="I4:I5"/>
    <mergeCell ref="J4:K4"/>
  </mergeCells>
  <pageMargins left="0.7" right="0.7" top="0.75" bottom="0.75" header="0.3" footer="0.3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2025-11-18T07:23:50Z</dcterms:modified>
</cp:coreProperties>
</file>